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0485"/>
  </bookViews>
  <sheets>
    <sheet name="Example City" sheetId="13" r:id="rId1"/>
  </sheets>
  <calcPr calcId="145621"/>
</workbook>
</file>

<file path=xl/calcChain.xml><?xml version="1.0" encoding="utf-8"?>
<calcChain xmlns="http://schemas.openxmlformats.org/spreadsheetml/2006/main">
  <c r="C14" i="13" l="1"/>
  <c r="D5" i="13"/>
  <c r="C5" i="13"/>
  <c r="E5" i="13" s="1"/>
  <c r="C15" i="13" l="1"/>
  <c r="D15" i="13"/>
  <c r="D14" i="13"/>
  <c r="D13" i="13"/>
  <c r="C13" i="13"/>
  <c r="G13" i="13" l="1"/>
  <c r="E13" i="13"/>
  <c r="E14" i="13"/>
  <c r="G14" i="13"/>
  <c r="G15" i="13"/>
  <c r="E15" i="13"/>
  <c r="E16" i="13" l="1"/>
  <c r="G16" i="13"/>
  <c r="E18" i="13" l="1"/>
  <c r="G18" i="13"/>
  <c r="G19" i="13" s="1"/>
  <c r="J27" i="13" s="1"/>
  <c r="J29" i="13" s="1"/>
  <c r="J31" i="13" s="1"/>
  <c r="J33" i="13" s="1"/>
  <c r="J34" i="13" s="1"/>
  <c r="E19" i="13"/>
</calcChain>
</file>

<file path=xl/comments1.xml><?xml version="1.0" encoding="utf-8"?>
<comments xmlns="http://schemas.openxmlformats.org/spreadsheetml/2006/main">
  <authors>
    <author>Timothy VanHorn</author>
  </authors>
  <commentList>
    <comment ref="E13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increases a debit will need to be booked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decreases a credit will need to be booked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increases a debit will need to be booked</t>
        </r>
      </text>
    </comment>
    <comment ref="G14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decreases a credit will need to be booked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increases a debit will need to be booked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Timothy VanHorn:</t>
        </r>
        <r>
          <rPr>
            <sz val="9"/>
            <color indexed="81"/>
            <rFont val="Tahoma"/>
            <charset val="1"/>
          </rPr>
          <t xml:space="preserve">
If the deferred outflow decreases a credit will need to be booked</t>
        </r>
      </text>
    </comment>
  </commentList>
</comments>
</file>

<file path=xl/sharedStrings.xml><?xml version="1.0" encoding="utf-8"?>
<sst xmlns="http://schemas.openxmlformats.org/spreadsheetml/2006/main" count="30" uniqueCount="28">
  <si>
    <t>(a)</t>
  </si>
  <si>
    <t>(b)</t>
  </si>
  <si>
    <t>Analysis of Amounts for a Single Employer Due to Changes in Proportion</t>
  </si>
  <si>
    <t>Deferred inflows of resources</t>
  </si>
  <si>
    <t>Deferred outflows of resources</t>
  </si>
  <si>
    <t xml:space="preserve">Collective Plan </t>
  </si>
  <si>
    <t>amount at 06/30/14</t>
  </si>
  <si>
    <t>Proportionate Share</t>
  </si>
  <si>
    <t>at 06/30/14</t>
  </si>
  <si>
    <t>at 06/30/15</t>
  </si>
  <si>
    <t>Change in Proportionate Share of</t>
  </si>
  <si>
    <t>Debit Balance</t>
  </si>
  <si>
    <t>(b)-(a)</t>
  </si>
  <si>
    <t>Credit Balance</t>
  </si>
  <si>
    <t>Proportion for 2014</t>
  </si>
  <si>
    <t>Proportion for 2015</t>
  </si>
  <si>
    <t>Change</t>
  </si>
  <si>
    <t>Net pension liability (asset)</t>
  </si>
  <si>
    <t>(GASB 68 paragraph 54)</t>
  </si>
  <si>
    <t>divided by</t>
  </si>
  <si>
    <t>balance</t>
  </si>
  <si>
    <t>Note:  This is an example set of calculations for determining pension expense related to changes in proportion.</t>
  </si>
  <si>
    <t>years (remaining service life)</t>
  </si>
  <si>
    <t>Remaining years</t>
  </si>
  <si>
    <t>EXAMPLE CITY</t>
  </si>
  <si>
    <t xml:space="preserve">     Total of change in Example City's beginning reported balances</t>
  </si>
  <si>
    <t xml:space="preserve">                                                           Total of amounts recognized for the change in Example City's proportion</t>
  </si>
  <si>
    <t>Amount to be recognized for the net effect of the change in Example City's proportion on beginning reported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</si>
</sst>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 applyAlignment="1">
      <alignment horizontal="center"/>
    </xf>
    <xf numFmtId="0" fontId="0" fillId="0" borderId="1" xfId="0" applyBorder="1"/>
    <xf numFmtId="43" fontId="0" fillId="0" borderId="0" xfId="0" applyNumberFormat="1"/>
    <xf numFmtId="0" fontId="4" fillId="0" borderId="0" xfId="0" applyFont="1"/>
    <xf numFmtId="43" fontId="0" fillId="0" borderId="1" xfId="0" applyNumberFormat="1" applyBorder="1"/>
    <xf numFmtId="43" fontId="0" fillId="0" borderId="2" xfId="0" applyNumberFormat="1" applyBorder="1"/>
    <xf numFmtId="0" fontId="0" fillId="2" borderId="0" xfId="0" applyFill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horizontal="center"/>
    </xf>
  </cellXfs>
  <cellStyles count="115">
    <cellStyle name="Comma" xfId="1" builtinId="3"/>
    <cellStyle name="Comma 2" xfId="3"/>
    <cellStyle name="Comma 2 2" xfId="4"/>
    <cellStyle name="Comma 2 2 10" xfId="5"/>
    <cellStyle name="Comma 2 2 100" xfId="6"/>
    <cellStyle name="Comma 2 2 101" xfId="7"/>
    <cellStyle name="Comma 2 2 102" xfId="8"/>
    <cellStyle name="Comma 2 2 103" xfId="9"/>
    <cellStyle name="Comma 2 2 104" xfId="10"/>
    <cellStyle name="Comma 2 2 105" xfId="11"/>
    <cellStyle name="Comma 2 2 11" xfId="12"/>
    <cellStyle name="Comma 2 2 12" xfId="13"/>
    <cellStyle name="Comma 2 2 13" xfId="14"/>
    <cellStyle name="Comma 2 2 14" xfId="15"/>
    <cellStyle name="Comma 2 2 15" xfId="16"/>
    <cellStyle name="Comma 2 2 16" xfId="17"/>
    <cellStyle name="Comma 2 2 17" xfId="18"/>
    <cellStyle name="Comma 2 2 18" xfId="19"/>
    <cellStyle name="Comma 2 2 19" xfId="20"/>
    <cellStyle name="Comma 2 2 2" xfId="21"/>
    <cellStyle name="Comma 2 2 20" xfId="22"/>
    <cellStyle name="Comma 2 2 21" xfId="23"/>
    <cellStyle name="Comma 2 2 22" xfId="24"/>
    <cellStyle name="Comma 2 2 23" xfId="25"/>
    <cellStyle name="Comma 2 2 24" xfId="26"/>
    <cellStyle name="Comma 2 2 25" xfId="27"/>
    <cellStyle name="Comma 2 2 26" xfId="28"/>
    <cellStyle name="Comma 2 2 27" xfId="29"/>
    <cellStyle name="Comma 2 2 28" xfId="30"/>
    <cellStyle name="Comma 2 2 29" xfId="31"/>
    <cellStyle name="Comma 2 2 3" xfId="32"/>
    <cellStyle name="Comma 2 2 30" xfId="33"/>
    <cellStyle name="Comma 2 2 31" xfId="34"/>
    <cellStyle name="Comma 2 2 32" xfId="35"/>
    <cellStyle name="Comma 2 2 33" xfId="36"/>
    <cellStyle name="Comma 2 2 34" xfId="37"/>
    <cellStyle name="Comma 2 2 35" xfId="38"/>
    <cellStyle name="Comma 2 2 36" xfId="39"/>
    <cellStyle name="Comma 2 2 37" xfId="40"/>
    <cellStyle name="Comma 2 2 38" xfId="41"/>
    <cellStyle name="Comma 2 2 39" xfId="42"/>
    <cellStyle name="Comma 2 2 4" xfId="43"/>
    <cellStyle name="Comma 2 2 40" xfId="44"/>
    <cellStyle name="Comma 2 2 41" xfId="45"/>
    <cellStyle name="Comma 2 2 42" xfId="46"/>
    <cellStyle name="Comma 2 2 43" xfId="47"/>
    <cellStyle name="Comma 2 2 44" xfId="48"/>
    <cellStyle name="Comma 2 2 45" xfId="49"/>
    <cellStyle name="Comma 2 2 46" xfId="50"/>
    <cellStyle name="Comma 2 2 47" xfId="51"/>
    <cellStyle name="Comma 2 2 48" xfId="52"/>
    <cellStyle name="Comma 2 2 49" xfId="53"/>
    <cellStyle name="Comma 2 2 5" xfId="54"/>
    <cellStyle name="Comma 2 2 50" xfId="55"/>
    <cellStyle name="Comma 2 2 51" xfId="56"/>
    <cellStyle name="Comma 2 2 52" xfId="57"/>
    <cellStyle name="Comma 2 2 53" xfId="58"/>
    <cellStyle name="Comma 2 2 54" xfId="59"/>
    <cellStyle name="Comma 2 2 55" xfId="60"/>
    <cellStyle name="Comma 2 2 56" xfId="61"/>
    <cellStyle name="Comma 2 2 57" xfId="62"/>
    <cellStyle name="Comma 2 2 58" xfId="63"/>
    <cellStyle name="Comma 2 2 59" xfId="64"/>
    <cellStyle name="Comma 2 2 6" xfId="65"/>
    <cellStyle name="Comma 2 2 60" xfId="66"/>
    <cellStyle name="Comma 2 2 61" xfId="67"/>
    <cellStyle name="Comma 2 2 62" xfId="68"/>
    <cellStyle name="Comma 2 2 63" xfId="69"/>
    <cellStyle name="Comma 2 2 64" xfId="70"/>
    <cellStyle name="Comma 2 2 65" xfId="71"/>
    <cellStyle name="Comma 2 2 66" xfId="72"/>
    <cellStyle name="Comma 2 2 67" xfId="73"/>
    <cellStyle name="Comma 2 2 68" xfId="74"/>
    <cellStyle name="Comma 2 2 69" xfId="75"/>
    <cellStyle name="Comma 2 2 7" xfId="76"/>
    <cellStyle name="Comma 2 2 70" xfId="77"/>
    <cellStyle name="Comma 2 2 71" xfId="78"/>
    <cellStyle name="Comma 2 2 72" xfId="79"/>
    <cellStyle name="Comma 2 2 73" xfId="80"/>
    <cellStyle name="Comma 2 2 74" xfId="81"/>
    <cellStyle name="Comma 2 2 75" xfId="82"/>
    <cellStyle name="Comma 2 2 76" xfId="83"/>
    <cellStyle name="Comma 2 2 77" xfId="84"/>
    <cellStyle name="Comma 2 2 78" xfId="85"/>
    <cellStyle name="Comma 2 2 79" xfId="86"/>
    <cellStyle name="Comma 2 2 8" xfId="87"/>
    <cellStyle name="Comma 2 2 80" xfId="88"/>
    <cellStyle name="Comma 2 2 81" xfId="89"/>
    <cellStyle name="Comma 2 2 82" xfId="90"/>
    <cellStyle name="Comma 2 2 83" xfId="91"/>
    <cellStyle name="Comma 2 2 84" xfId="92"/>
    <cellStyle name="Comma 2 2 85" xfId="93"/>
    <cellStyle name="Comma 2 2 86" xfId="94"/>
    <cellStyle name="Comma 2 2 87" xfId="95"/>
    <cellStyle name="Comma 2 2 88" xfId="96"/>
    <cellStyle name="Comma 2 2 89" xfId="97"/>
    <cellStyle name="Comma 2 2 9" xfId="98"/>
    <cellStyle name="Comma 2 2 90" xfId="99"/>
    <cellStyle name="Comma 2 2 91" xfId="100"/>
    <cellStyle name="Comma 2 2 92" xfId="101"/>
    <cellStyle name="Comma 2 2 93" xfId="102"/>
    <cellStyle name="Comma 2 2 94" xfId="103"/>
    <cellStyle name="Comma 2 2 95" xfId="104"/>
    <cellStyle name="Comma 2 2 96" xfId="105"/>
    <cellStyle name="Comma 2 2 97" xfId="106"/>
    <cellStyle name="Comma 2 2 98" xfId="107"/>
    <cellStyle name="Comma 2 2 99" xfId="108"/>
    <cellStyle name="Comma 3" xfId="114"/>
    <cellStyle name="Currency 2" xfId="109"/>
    <cellStyle name="Normal" xfId="0" builtinId="0"/>
    <cellStyle name="Normal 2" xfId="110"/>
    <cellStyle name="Normal 2 2" xfId="111"/>
    <cellStyle name="Normal 3" xfId="112"/>
    <cellStyle name="Normal 4" xfId="2"/>
    <cellStyle name="Normal 4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0</xdr:rowOff>
    </xdr:from>
    <xdr:to>
      <xdr:col>15</xdr:col>
      <xdr:colOff>276225</xdr:colOff>
      <xdr:row>13</xdr:row>
      <xdr:rowOff>9525</xdr:rowOff>
    </xdr:to>
    <xdr:sp macro="" textlink="">
      <xdr:nvSpPr>
        <xdr:cNvPr id="2" name="TextBox 1"/>
        <xdr:cNvSpPr txBox="1"/>
      </xdr:nvSpPr>
      <xdr:spPr>
        <a:xfrm>
          <a:off x="10273665" y="914400"/>
          <a:ext cx="4899660" cy="1472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  <a:p>
          <a:r>
            <a:rPr lang="en-US" sz="1100"/>
            <a:t>This analysis emulates</a:t>
          </a:r>
          <a:r>
            <a:rPr lang="en-US" sz="1100" baseline="0"/>
            <a:t> example #(2) from Illustration 3b in the GASB 68 Implementation Guide  (page 163) to show the increase/decrease in pension expense and deferred inflows as the result of proportiion changes for a single participating employer.</a:t>
          </a:r>
          <a:endParaRPr lang="en-US" sz="1100"/>
        </a:p>
      </xdr:txBody>
    </xdr:sp>
    <xdr:clientData/>
  </xdr:twoCellAnchor>
  <xdr:twoCellAnchor>
    <xdr:from>
      <xdr:col>0</xdr:col>
      <xdr:colOff>19050</xdr:colOff>
      <xdr:row>21</xdr:row>
      <xdr:rowOff>19050</xdr:rowOff>
    </xdr:from>
    <xdr:to>
      <xdr:col>7</xdr:col>
      <xdr:colOff>285750</xdr:colOff>
      <xdr:row>32</xdr:row>
      <xdr:rowOff>38100</xdr:rowOff>
    </xdr:to>
    <xdr:sp macro="" textlink="">
      <xdr:nvSpPr>
        <xdr:cNvPr id="3" name="TextBox 2"/>
        <xdr:cNvSpPr txBox="1"/>
      </xdr:nvSpPr>
      <xdr:spPr>
        <a:xfrm>
          <a:off x="19050" y="3874770"/>
          <a:ext cx="9921240" cy="2030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change is an increase in proportion.  Per the footnote on Item (2)(a) of the GASB 68 implementation guide (page 163), changes in proportion are</a:t>
          </a:r>
          <a:r>
            <a:rPr lang="en-US"/>
            <a:t> recognized as pension expense,  allocated over</a:t>
          </a:r>
          <a:r>
            <a:rPr lang="en-US" baseline="0"/>
            <a:t> the remaining service life of system members.  The amount that is not recognized as pension expense is reported as a deferred inflow or deferred outflow.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In this example, Example City experienced a change in proportion between 2015 and 2014. The calculation of change in proportion produced a net debit balance, or increase in pension expense.  With the remaining service life of the systems members being 6.31 years for the beginning of 2015, the $328,650 is divided by this amount to produce a pension expense of $52,084 for 2015 due to a change in proportion.  The remaining balance of $276,566 is recorded as a deferred outflow, and amortized over the remaining 5.31 years.  </a:t>
          </a:r>
          <a:endParaRPr lang="en-US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abSelected="1" topLeftCell="A7" workbookViewId="0">
      <selection activeCell="A13" sqref="A13"/>
    </sheetView>
  </sheetViews>
  <sheetFormatPr defaultRowHeight="15" x14ac:dyDescent="0.25"/>
  <cols>
    <col min="1" max="1" width="40.140625" customWidth="1"/>
    <col min="2" max="2" width="18.42578125" bestFit="1" customWidth="1"/>
    <col min="3" max="3" width="20.85546875" customWidth="1"/>
    <col min="4" max="4" width="19.140625" bestFit="1" customWidth="1"/>
    <col min="5" max="5" width="17.7109375" customWidth="1"/>
    <col min="6" max="6" width="2.140625" customWidth="1"/>
    <col min="7" max="7" width="22.42578125" customWidth="1"/>
    <col min="9" max="9" width="10.5703125" customWidth="1"/>
    <col min="10" max="10" width="12.5703125" bestFit="1" customWidth="1"/>
  </cols>
  <sheetData>
    <row r="1" spans="1:7" x14ac:dyDescent="0.25">
      <c r="A1" t="s">
        <v>2</v>
      </c>
      <c r="D1" t="s">
        <v>21</v>
      </c>
    </row>
    <row r="2" spans="1:7" x14ac:dyDescent="0.25">
      <c r="A2" t="s">
        <v>18</v>
      </c>
    </row>
    <row r="4" spans="1:7" x14ac:dyDescent="0.25">
      <c r="C4" s="11" t="s">
        <v>14</v>
      </c>
      <c r="D4" s="11" t="s">
        <v>15</v>
      </c>
      <c r="E4" s="11" t="s">
        <v>16</v>
      </c>
    </row>
    <row r="5" spans="1:7" x14ac:dyDescent="0.25">
      <c r="A5" s="10" t="s">
        <v>24</v>
      </c>
      <c r="C5">
        <f>452170.87/37374912</f>
        <v>1.2098245743026766E-2</v>
      </c>
      <c r="D5">
        <f>473616.01/38251340</f>
        <v>1.2381684144921459E-2</v>
      </c>
      <c r="E5">
        <f>+D5-C5</f>
        <v>2.8343840189469331E-4</v>
      </c>
    </row>
    <row r="9" spans="1:7" x14ac:dyDescent="0.25">
      <c r="C9" s="2" t="s">
        <v>7</v>
      </c>
      <c r="D9" s="2" t="s">
        <v>7</v>
      </c>
      <c r="E9" s="13" t="s">
        <v>10</v>
      </c>
      <c r="F9" s="13"/>
      <c r="G9" s="13"/>
    </row>
    <row r="10" spans="1:7" x14ac:dyDescent="0.25">
      <c r="B10" s="2" t="s">
        <v>5</v>
      </c>
      <c r="C10" s="4" t="s">
        <v>8</v>
      </c>
      <c r="D10" s="4" t="s">
        <v>9</v>
      </c>
      <c r="E10" s="2" t="s">
        <v>11</v>
      </c>
      <c r="F10" s="2"/>
      <c r="G10" s="2" t="s">
        <v>13</v>
      </c>
    </row>
    <row r="11" spans="1:7" x14ac:dyDescent="0.25">
      <c r="B11" s="11" t="s">
        <v>6</v>
      </c>
      <c r="C11" s="11" t="s">
        <v>0</v>
      </c>
      <c r="D11" s="11" t="s">
        <v>1</v>
      </c>
      <c r="E11" s="11" t="s">
        <v>12</v>
      </c>
      <c r="F11" s="11"/>
      <c r="G11" s="11" t="s">
        <v>12</v>
      </c>
    </row>
    <row r="13" spans="1:7" x14ac:dyDescent="0.25">
      <c r="A13" t="s">
        <v>4</v>
      </c>
      <c r="B13" s="1">
        <v>24501862</v>
      </c>
      <c r="C13" s="6">
        <f>+C5*B13</f>
        <v>296429.54763772927</v>
      </c>
      <c r="D13" s="6">
        <f>+D5*B13</f>
        <v>303374.31624645361</v>
      </c>
      <c r="E13" s="6">
        <f>IF((D13-C13)&gt;0,(D13-C13),0)</f>
        <v>6944.7686087243492</v>
      </c>
      <c r="G13" s="3">
        <f>IF((D13-C13)&lt;0,-(D13-C13),0)</f>
        <v>0</v>
      </c>
    </row>
    <row r="14" spans="1:7" x14ac:dyDescent="0.25">
      <c r="A14" t="s">
        <v>3</v>
      </c>
      <c r="B14" s="1">
        <v>155663686</v>
      </c>
      <c r="C14" s="6">
        <f>+C5*B14</f>
        <v>1883257.5264933552</v>
      </c>
      <c r="D14" s="6">
        <f>+D5*B14</f>
        <v>1927378.5928862325</v>
      </c>
      <c r="E14" s="6">
        <f>IF((D14-C14)&lt;0,-(D14-C14),0)</f>
        <v>0</v>
      </c>
      <c r="F14" s="6"/>
      <c r="G14" s="3">
        <f>IF((D14-C14)&gt;0,(D14-C14),0)</f>
        <v>44121.066392877372</v>
      </c>
    </row>
    <row r="15" spans="1:7" x14ac:dyDescent="0.25">
      <c r="A15" t="s">
        <v>17</v>
      </c>
      <c r="B15" s="1">
        <v>1028347843</v>
      </c>
      <c r="C15" s="6">
        <f>+C5*B15</f>
        <v>12441204.913925506</v>
      </c>
      <c r="D15" s="6">
        <f>+D5*B15</f>
        <v>12732678.183137281</v>
      </c>
      <c r="E15" s="8">
        <f>IF((D15-C15)&lt;0,-(D15-C15),0)</f>
        <v>0</v>
      </c>
      <c r="G15" s="12">
        <f>IF((D15-C15)&gt;0,(D15-C15),0)</f>
        <v>291473.26921177469</v>
      </c>
    </row>
    <row r="16" spans="1:7" x14ac:dyDescent="0.25">
      <c r="A16" t="s">
        <v>25</v>
      </c>
      <c r="E16" s="3">
        <f>SUM(E13:E15)</f>
        <v>6944.7686087243492</v>
      </c>
      <c r="G16" s="3">
        <f>SUM(G13:G15)</f>
        <v>335594.33560465206</v>
      </c>
    </row>
    <row r="18" spans="1:11" x14ac:dyDescent="0.25">
      <c r="A18" s="7" t="s">
        <v>27</v>
      </c>
      <c r="E18" s="8">
        <f>IF((G16-E16)&gt;0,(G16-E16),0)</f>
        <v>328649.56699592771</v>
      </c>
      <c r="G18" s="12">
        <f>IF((E16-G16)&gt;0,(E16-G16),0)</f>
        <v>0</v>
      </c>
    </row>
    <row r="19" spans="1:11" ht="15.75" thickBot="1" x14ac:dyDescent="0.3">
      <c r="A19" t="s">
        <v>26</v>
      </c>
      <c r="E19" s="9">
        <f>SUM(E16:E18)</f>
        <v>335594.33560465206</v>
      </c>
      <c r="G19" s="9">
        <f>SUM(G16:G18)</f>
        <v>335594.33560465206</v>
      </c>
    </row>
    <row r="20" spans="1:11" ht="15.75" thickTop="1" x14ac:dyDescent="0.25"/>
    <row r="27" spans="1:11" x14ac:dyDescent="0.25">
      <c r="J27" s="3">
        <f>E18</f>
        <v>328649.56699592771</v>
      </c>
    </row>
    <row r="28" spans="1:11" x14ac:dyDescent="0.25">
      <c r="I28" t="s">
        <v>19</v>
      </c>
      <c r="J28" s="5">
        <v>6.31</v>
      </c>
      <c r="K28" t="s">
        <v>22</v>
      </c>
    </row>
    <row r="29" spans="1:11" x14ac:dyDescent="0.25">
      <c r="J29" s="3">
        <f>+J27/J28</f>
        <v>52083.925038974281</v>
      </c>
    </row>
    <row r="31" spans="1:11" x14ac:dyDescent="0.25">
      <c r="I31" t="s">
        <v>20</v>
      </c>
      <c r="J31" s="6">
        <f>+J27-J29</f>
        <v>276565.64195695345</v>
      </c>
    </row>
    <row r="33" spans="10:11" x14ac:dyDescent="0.25">
      <c r="J33">
        <f>J31/J27</f>
        <v>0.84152139461172748</v>
      </c>
    </row>
    <row r="34" spans="10:11" x14ac:dyDescent="0.25">
      <c r="J34">
        <f>J33*J28</f>
        <v>5.3100000000000005</v>
      </c>
      <c r="K34" t="s">
        <v>23</v>
      </c>
    </row>
  </sheetData>
  <mergeCells count="1">
    <mergeCell ref="E9:G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City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100188</dc:creator>
  <cp:lastModifiedBy>Thanh Dinh</cp:lastModifiedBy>
  <cp:lastPrinted>2015-12-23T15:33:09Z</cp:lastPrinted>
  <dcterms:created xsi:type="dcterms:W3CDTF">2014-07-11T15:33:18Z</dcterms:created>
  <dcterms:modified xsi:type="dcterms:W3CDTF">2016-06-01T14:54:12Z</dcterms:modified>
</cp:coreProperties>
</file>